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4\Documents\"/>
    </mc:Choice>
  </mc:AlternateContent>
  <bookViews>
    <workbookView xWindow="0" yWindow="0" windowWidth="28800" windowHeight="1233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7" i="1" l="1"/>
  <c r="H9" i="1"/>
  <c r="H8" i="1"/>
  <c r="H10" i="1"/>
  <c r="H11" i="1"/>
  <c r="H12" i="1"/>
  <c r="H13" i="1"/>
  <c r="H14" i="1"/>
  <c r="I7" i="1" l="1"/>
  <c r="F8" i="1"/>
  <c r="E17" i="1" l="1"/>
  <c r="E14" i="1" l="1"/>
  <c r="E13" i="1"/>
  <c r="E12" i="1"/>
  <c r="E11" i="1"/>
  <c r="E10" i="1"/>
  <c r="E9" i="1"/>
  <c r="E8" i="1"/>
  <c r="E7" i="1"/>
  <c r="F9" i="1" l="1"/>
  <c r="I9" i="1" s="1"/>
  <c r="F11" i="1"/>
  <c r="I11" i="1" s="1"/>
  <c r="E22" i="1"/>
  <c r="F7" i="1"/>
  <c r="F12" i="1"/>
  <c r="I12" i="1" s="1"/>
  <c r="G12" i="1"/>
  <c r="J12" i="1" s="1"/>
  <c r="F10" i="1"/>
  <c r="I10" i="1" s="1"/>
  <c r="G13" i="1"/>
  <c r="J13" i="1" s="1"/>
  <c r="F13" i="1"/>
  <c r="I13" i="1" s="1"/>
  <c r="I8" i="1"/>
  <c r="F14" i="1"/>
  <c r="I14" i="1" s="1"/>
  <c r="J4" i="1"/>
  <c r="E19" i="1" l="1"/>
  <c r="E18" i="1"/>
  <c r="G14" i="1"/>
  <c r="J14" i="1" s="1"/>
  <c r="E20" i="1" s="1"/>
  <c r="G10" i="1"/>
  <c r="J10" i="1" s="1"/>
  <c r="G11" i="1"/>
  <c r="J11" i="1" s="1"/>
  <c r="G8" i="1"/>
  <c r="J8" i="1" s="1"/>
  <c r="G7" i="1"/>
  <c r="J7" i="1" s="1"/>
  <c r="G9" i="1"/>
  <c r="J9" i="1" s="1"/>
  <c r="E16" i="1" l="1"/>
  <c r="E21" i="1"/>
</calcChain>
</file>

<file path=xl/sharedStrings.xml><?xml version="1.0" encoding="utf-8"?>
<sst xmlns="http://schemas.openxmlformats.org/spreadsheetml/2006/main" count="100" uniqueCount="72">
  <si>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</si>
  <si>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</si>
  <si>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</si>
  <si>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</si>
  <si>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</si>
  <si>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</si>
  <si>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</si>
  <si>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</si>
  <si>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</si>
  <si>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</si>
  <si>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</si>
  <si>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</si>
  <si>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</si>
  <si>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</si>
  <si>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</si>
  <si>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</si>
  <si>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</si>
  <si>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</si>
  <si>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</si>
  <si>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</si>
  <si>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</si>
  <si>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</si>
  <si>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</si>
  <si>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</si>
  <si>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</si>
  <si>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</si>
  <si>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</si>
  <si>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</si>
  <si>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</si>
  <si>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</si>
  <si>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</si>
  <si>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</si>
  <si>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</si>
  <si>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</si>
  <si>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</si>
  <si>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</si>
  <si>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</si>
  <si>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</si>
  <si>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</si>
  <si>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</si>
  <si>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</si>
  <si>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</si>
  <si>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</si>
  <si>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</si>
  <si>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</si>
  <si>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</si>
  <si>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</si>
  <si>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</si>
  <si>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</si>
  <si>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</si>
  <si>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</si>
  <si>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</si>
  <si>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</si>
  <si>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</si>
  <si>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</si>
  <si>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</si>
  <si>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</si>
  <si>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</si>
  <si>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</si>
  <si>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</si>
  <si>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</si>
  <si>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</si>
  <si>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</si>
  <si>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</si>
  <si>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</si>
  <si>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</si>
  <si>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</si>
  <si>
    <t>BUENA DEMANDA</t>
  </si>
  <si>
    <t>ANALIZAR DEVOLUCION</t>
  </si>
  <si>
    <t>MALA DEMANDA</t>
  </si>
  <si>
    <t>&lt;80</t>
  </si>
  <si>
    <t>&gt;80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</si>
</sst>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3" fontId="3" fillId="2" borderId="7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9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19049</xdr:rowOff>
    </xdr:from>
    <xdr:to>
      <xdr:col>6</xdr:col>
      <xdr:colOff>733425</xdr:colOff>
      <xdr:row>23</xdr:row>
      <xdr:rowOff>28575</xdr:rowOff>
    </xdr:to>
    <xdr:sp macro="" textlink="">
      <xdr:nvSpPr>
        <xdr:cNvPr id="2" name="Combinar 1"/>
        <xdr:cNvSpPr/>
      </xdr:nvSpPr>
      <xdr:spPr>
        <a:xfrm>
          <a:off x="1543050" y="666749"/>
          <a:ext cx="3762375" cy="3086101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las entradas son &gt;= 50 </a:t>
          </a:r>
        </a:p>
      </xdr:txBody>
    </xdr:sp>
    <xdr:clientData/>
  </xdr:twoCellAnchor>
  <xdr:twoCellAnchor>
    <xdr:from>
      <xdr:col>7</xdr:col>
      <xdr:colOff>0</xdr:colOff>
      <xdr:row>4</xdr:row>
      <xdr:rowOff>57150</xdr:rowOff>
    </xdr:from>
    <xdr:to>
      <xdr:col>7</xdr:col>
      <xdr:colOff>0</xdr:colOff>
      <xdr:row>22</xdr:row>
      <xdr:rowOff>142875</xdr:rowOff>
    </xdr:to>
    <xdr:cxnSp macro="">
      <xdr:nvCxnSpPr>
        <xdr:cNvPr id="4" name="Conector recto de flecha 3"/>
        <xdr:cNvCxnSpPr/>
      </xdr:nvCxnSpPr>
      <xdr:spPr>
        <a:xfrm>
          <a:off x="5334000" y="704850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28575</xdr:rowOff>
    </xdr:from>
    <xdr:to>
      <xdr:col>2</xdr:col>
      <xdr:colOff>0</xdr:colOff>
      <xdr:row>22</xdr:row>
      <xdr:rowOff>114300</xdr:rowOff>
    </xdr:to>
    <xdr:cxnSp macro="">
      <xdr:nvCxnSpPr>
        <xdr:cNvPr id="5" name="Conector recto de flecha 4"/>
        <xdr:cNvCxnSpPr/>
      </xdr:nvCxnSpPr>
      <xdr:spPr>
        <a:xfrm>
          <a:off x="1524000" y="676275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0</xdr:rowOff>
    </xdr:from>
    <xdr:to>
      <xdr:col>14</xdr:col>
      <xdr:colOff>714375</xdr:colOff>
      <xdr:row>43</xdr:row>
      <xdr:rowOff>9526</xdr:rowOff>
    </xdr:to>
    <xdr:sp macro="" textlink="">
      <xdr:nvSpPr>
        <xdr:cNvPr id="6" name="Combinar 5"/>
        <xdr:cNvSpPr/>
      </xdr:nvSpPr>
      <xdr:spPr>
        <a:xfrm>
          <a:off x="7620000" y="3886200"/>
          <a:ext cx="3762375" cy="3086101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</a:t>
          </a:r>
          <a:r>
            <a:rPr lang="es-ES" sz="1100" baseline="0"/>
            <a:t> las salidas son &gt;=25 </a:t>
          </a:r>
          <a:endParaRPr lang="es-ES" sz="1100"/>
        </a:p>
      </xdr:txBody>
    </xdr:sp>
    <xdr:clientData/>
  </xdr:twoCellAnchor>
  <xdr:twoCellAnchor>
    <xdr:from>
      <xdr:col>9</xdr:col>
      <xdr:colOff>742950</xdr:colOff>
      <xdr:row>24</xdr:row>
      <xdr:rowOff>9525</xdr:rowOff>
    </xdr:from>
    <xdr:to>
      <xdr:col>9</xdr:col>
      <xdr:colOff>742950</xdr:colOff>
      <xdr:row>42</xdr:row>
      <xdr:rowOff>95250</xdr:rowOff>
    </xdr:to>
    <xdr:cxnSp macro="">
      <xdr:nvCxnSpPr>
        <xdr:cNvPr id="7" name="Conector recto de flecha 6"/>
        <xdr:cNvCxnSpPr/>
      </xdr:nvCxnSpPr>
      <xdr:spPr>
        <a:xfrm>
          <a:off x="7600950" y="3895725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733425</xdr:colOff>
      <xdr:row>23</xdr:row>
      <xdr:rowOff>133350</xdr:rowOff>
    </xdr:from>
    <xdr:to>
      <xdr:col>14</xdr:col>
      <xdr:colOff>733425</xdr:colOff>
      <xdr:row>42</xdr:row>
      <xdr:rowOff>57150</xdr:rowOff>
    </xdr:to>
    <xdr:cxnSp macro="">
      <xdr:nvCxnSpPr>
        <xdr:cNvPr id="8" name="Conector recto de flecha 7"/>
        <xdr:cNvCxnSpPr/>
      </xdr:nvCxnSpPr>
      <xdr:spPr>
        <a:xfrm>
          <a:off x="11401425" y="3857625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0</xdr:rowOff>
    </xdr:from>
    <xdr:to>
      <xdr:col>21</xdr:col>
      <xdr:colOff>714375</xdr:colOff>
      <xdr:row>61</xdr:row>
      <xdr:rowOff>9526</xdr:rowOff>
    </xdr:to>
    <xdr:sp macro="" textlink="">
      <xdr:nvSpPr>
        <xdr:cNvPr id="9" name="Combinar 8"/>
        <xdr:cNvSpPr/>
      </xdr:nvSpPr>
      <xdr:spPr>
        <a:xfrm>
          <a:off x="12954000" y="6800850"/>
          <a:ext cx="3762375" cy="3086101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Resultados Obtenidos </a:t>
          </a:r>
        </a:p>
      </xdr:txBody>
    </xdr:sp>
    <xdr:clientData/>
  </xdr:twoCellAnchor>
  <xdr:twoCellAnchor>
    <xdr:from>
      <xdr:col>17</xdr:col>
      <xdr:colOff>0</xdr:colOff>
      <xdr:row>41</xdr:row>
      <xdr:rowOff>152400</xdr:rowOff>
    </xdr:from>
    <xdr:to>
      <xdr:col>17</xdr:col>
      <xdr:colOff>0</xdr:colOff>
      <xdr:row>60</xdr:row>
      <xdr:rowOff>76200</xdr:rowOff>
    </xdr:to>
    <xdr:cxnSp macro="">
      <xdr:nvCxnSpPr>
        <xdr:cNvPr id="10" name="Conector recto de flecha 9"/>
        <xdr:cNvCxnSpPr/>
      </xdr:nvCxnSpPr>
      <xdr:spPr>
        <a:xfrm>
          <a:off x="12954000" y="6791325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723900</xdr:colOff>
      <xdr:row>42</xdr:row>
      <xdr:rowOff>0</xdr:rowOff>
    </xdr:from>
    <xdr:to>
      <xdr:col>21</xdr:col>
      <xdr:colOff>723900</xdr:colOff>
      <xdr:row>60</xdr:row>
      <xdr:rowOff>85725</xdr:rowOff>
    </xdr:to>
    <xdr:cxnSp macro="">
      <xdr:nvCxnSpPr>
        <xdr:cNvPr id="11" name="Conector recto de flecha 10"/>
        <xdr:cNvCxnSpPr/>
      </xdr:nvCxnSpPr>
      <xdr:spPr>
        <a:xfrm>
          <a:off x="16725900" y="6800850"/>
          <a:ext cx="0" cy="300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75" workbookViewId="0">
      <selection activeCell="C34" sqref="C34"/>
    </sheetView>
  </sheetViews>
  <sheetFormatPr baseColWidth="10" defaultRowHeight="12.75" x14ac:dyDescent="0.2"/>
  <cols>
    <col min="1" max="1" width="26.5703125" style="1" customWidth="1"/>
    <col min="2" max="2" width="18.42578125" style="1" customWidth="1"/>
    <col min="3" max="3" width="13.85546875" style="1" customWidth="1"/>
    <col min="4" max="4" width="12.5703125" style="1" customWidth="1"/>
    <col min="5" max="7" width="11.5703125" style="1" bestFit="1" customWidth="1"/>
    <col min="8" max="8" width="20" style="1" bestFit="1" customWidth="1"/>
    <col min="9" max="9" width="16.42578125" style="1" customWidth="1"/>
    <col min="10" max="10" width="14" style="1" customWidth="1"/>
    <col min="11" max="11" width="17.85546875" style="1" customWidth="1"/>
    <col min="12" max="12" width="23.5703125" style="1" customWidth="1"/>
    <col min="13" max="16384" width="11.42578125" style="1"/>
  </cols>
  <sheetData>
    <row r="1" spans="1:12" ht="36" x14ac:dyDescent="0.55000000000000004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13.5" thickBot="1" x14ac:dyDescent="0.25">
      <c r="A2" s="52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2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43414</v>
      </c>
      <c r="K4" s="15"/>
      <c r="L4" s="21"/>
    </row>
    <row r="5" spans="1:12" ht="13.5" thickBot="1" x14ac:dyDescent="0.25">
      <c r="A5" s="46" t="s">
        <v>14</v>
      </c>
      <c r="B5" s="47"/>
      <c r="C5" s="48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2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</row>
    <row r="7" spans="1:12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 t="shared" ref="E7:E14" si="0">D7*75%</f>
        <v>51</v>
      </c>
      <c r="F7" s="27">
        <f t="shared" ref="F7:F14" si="1">D7+E7*35%</f>
        <v>85.85</v>
      </c>
      <c r="G7" s="27">
        <f t="shared" ref="G7:G14" si="2">D7+E7-F7</f>
        <v>33.150000000000006</v>
      </c>
      <c r="H7" s="27">
        <f>IF(E7&gt;=50,18%*E7,E7*14%)</f>
        <v>9.18</v>
      </c>
      <c r="I7" s="27">
        <f>IF(F7&gt;25,F7*12%,F7*9%)</f>
        <v>10.302</v>
      </c>
      <c r="J7" s="27">
        <f>G7-H7+I7</f>
        <v>34.272000000000006</v>
      </c>
      <c r="K7" s="26" t="s">
        <v>67</v>
      </c>
      <c r="L7" s="26" t="s">
        <v>68</v>
      </c>
    </row>
    <row r="8" spans="1:12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9">
        <f t="shared" si="0"/>
        <v>63.75</v>
      </c>
      <c r="F8" s="29">
        <f>D8+E8*35%</f>
        <v>107.3125</v>
      </c>
      <c r="G8" s="29">
        <f t="shared" si="2"/>
        <v>41.4375</v>
      </c>
      <c r="H8" s="27">
        <f t="shared" ref="H8:H14" si="3">IF(E8&gt;=50,18%,E8*14%)</f>
        <v>0.18</v>
      </c>
      <c r="I8" s="27">
        <f t="shared" ref="I8:I9" si="4">F8*12%</f>
        <v>12.8775</v>
      </c>
      <c r="J8" s="27">
        <f t="shared" ref="J8:J13" si="5">G8-H8+I8</f>
        <v>54.134999999999998</v>
      </c>
      <c r="K8" s="26" t="s">
        <v>67</v>
      </c>
      <c r="L8" s="26" t="s">
        <v>68</v>
      </c>
    </row>
    <row r="9" spans="1:12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9">
        <f t="shared" si="0"/>
        <v>24</v>
      </c>
      <c r="F9" s="29">
        <f t="shared" si="1"/>
        <v>40.4</v>
      </c>
      <c r="G9" s="29">
        <f t="shared" si="2"/>
        <v>15.600000000000001</v>
      </c>
      <c r="H9" s="27">
        <f>IF(E9&gt;=50,18%*E,E9*14%)</f>
        <v>3.3600000000000003</v>
      </c>
      <c r="I9" s="27">
        <f t="shared" si="4"/>
        <v>4.8479999999999999</v>
      </c>
      <c r="J9" s="27">
        <f t="shared" si="5"/>
        <v>17.088000000000001</v>
      </c>
      <c r="K9" s="26" t="s">
        <v>67</v>
      </c>
      <c r="L9" s="26" t="s">
        <v>68</v>
      </c>
    </row>
    <row r="10" spans="1:12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9">
        <f t="shared" si="0"/>
        <v>3.75</v>
      </c>
      <c r="F10" s="29">
        <f t="shared" si="1"/>
        <v>6.3125</v>
      </c>
      <c r="G10" s="29">
        <f t="shared" si="2"/>
        <v>2.4375</v>
      </c>
      <c r="H10" s="27">
        <f t="shared" si="3"/>
        <v>0.52500000000000002</v>
      </c>
      <c r="I10" s="29">
        <f>F10*9%</f>
        <v>0.56812499999999999</v>
      </c>
      <c r="J10" s="27">
        <f t="shared" si="5"/>
        <v>2.4806249999999999</v>
      </c>
      <c r="K10" s="26" t="s">
        <v>67</v>
      </c>
      <c r="L10" s="28" t="s">
        <v>69</v>
      </c>
    </row>
    <row r="11" spans="1:12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9">
        <f t="shared" si="0"/>
        <v>67.5</v>
      </c>
      <c r="F11" s="29">
        <f t="shared" si="1"/>
        <v>113.625</v>
      </c>
      <c r="G11" s="29">
        <f t="shared" si="2"/>
        <v>43.875</v>
      </c>
      <c r="H11" s="27">
        <f t="shared" si="3"/>
        <v>0.18</v>
      </c>
      <c r="I11" s="29">
        <f>F11*18%</f>
        <v>20.452500000000001</v>
      </c>
      <c r="J11" s="27">
        <f t="shared" si="5"/>
        <v>64.147500000000008</v>
      </c>
      <c r="K11" s="26" t="s">
        <v>67</v>
      </c>
      <c r="L11" s="28" t="s">
        <v>68</v>
      </c>
    </row>
    <row r="12" spans="1:12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9">
        <f t="shared" si="0"/>
        <v>22.5</v>
      </c>
      <c r="F12" s="29">
        <f t="shared" si="1"/>
        <v>37.875</v>
      </c>
      <c r="G12" s="29">
        <f t="shared" si="2"/>
        <v>14.625</v>
      </c>
      <c r="H12" s="27">
        <f t="shared" si="3"/>
        <v>3.1500000000000004</v>
      </c>
      <c r="I12" s="29">
        <f t="shared" ref="I12:I14" si="6">F12*18%</f>
        <v>6.8174999999999999</v>
      </c>
      <c r="J12" s="27">
        <f t="shared" si="5"/>
        <v>18.2925</v>
      </c>
      <c r="K12" s="26" t="s">
        <v>67</v>
      </c>
      <c r="L12" s="28" t="s">
        <v>68</v>
      </c>
    </row>
    <row r="13" spans="1:12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9">
        <f t="shared" si="0"/>
        <v>33.75</v>
      </c>
      <c r="F13" s="29">
        <f t="shared" si="1"/>
        <v>56.8125</v>
      </c>
      <c r="G13" s="29">
        <f t="shared" si="2"/>
        <v>21.9375</v>
      </c>
      <c r="H13" s="27">
        <f t="shared" si="3"/>
        <v>4.7250000000000005</v>
      </c>
      <c r="I13" s="29">
        <f t="shared" si="6"/>
        <v>10.22625</v>
      </c>
      <c r="J13" s="27">
        <f t="shared" si="5"/>
        <v>27.438749999999999</v>
      </c>
      <c r="K13" s="26" t="s">
        <v>67</v>
      </c>
      <c r="L13" s="28" t="s">
        <v>68</v>
      </c>
    </row>
    <row r="14" spans="1:12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31">
        <f t="shared" si="0"/>
        <v>7.5</v>
      </c>
      <c r="F14" s="31">
        <f t="shared" si="1"/>
        <v>12.625</v>
      </c>
      <c r="G14" s="31">
        <f t="shared" si="2"/>
        <v>4.875</v>
      </c>
      <c r="H14" s="27">
        <f t="shared" si="3"/>
        <v>1.05</v>
      </c>
      <c r="I14" s="29">
        <f t="shared" si="6"/>
        <v>2.2725</v>
      </c>
      <c r="J14" s="27">
        <f>G14-H14+I14</f>
        <v>6.0975000000000001</v>
      </c>
      <c r="K14" s="26" t="s">
        <v>67</v>
      </c>
      <c r="L14" s="30" t="s">
        <v>69</v>
      </c>
    </row>
    <row r="15" spans="1:12" ht="13.5" thickBot="1" x14ac:dyDescent="0.25">
      <c r="A15" s="2"/>
      <c r="B15" s="3"/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2" ht="13.5" thickBot="1" x14ac:dyDescent="0.25">
      <c r="A16" s="32" t="s">
        <v>34</v>
      </c>
      <c r="B16" s="33"/>
      <c r="C16" s="33"/>
      <c r="D16" s="33"/>
      <c r="E16" s="35">
        <f>SUM(J7:J14)</f>
        <v>223.951875</v>
      </c>
      <c r="F16" s="37"/>
      <c r="G16" s="38"/>
      <c r="H16" s="38"/>
      <c r="I16" s="38"/>
      <c r="J16" s="38"/>
      <c r="K16" s="38"/>
      <c r="L16" s="39"/>
    </row>
    <row r="17" spans="1:12" ht="13.5" thickBot="1" x14ac:dyDescent="0.25">
      <c r="A17" s="32" t="s">
        <v>57</v>
      </c>
      <c r="B17" s="33"/>
      <c r="C17" s="33"/>
      <c r="D17" s="33"/>
      <c r="E17" s="35">
        <f>AVERAGE(D7:D14)</f>
        <v>45.625</v>
      </c>
      <c r="F17" s="40"/>
      <c r="G17" s="3"/>
      <c r="H17" s="3"/>
      <c r="I17" s="3"/>
      <c r="J17" s="3"/>
      <c r="K17" s="3"/>
      <c r="L17" s="41"/>
    </row>
    <row r="18" spans="1:12" ht="13.5" thickBot="1" x14ac:dyDescent="0.25">
      <c r="A18" s="32" t="s">
        <v>58</v>
      </c>
      <c r="B18" s="33"/>
      <c r="C18" s="33"/>
      <c r="D18" s="33"/>
      <c r="E18" s="35">
        <f>MAX(F7:F14)</f>
        <v>113.625</v>
      </c>
      <c r="F18" s="40"/>
      <c r="G18" s="3"/>
      <c r="H18" s="3"/>
      <c r="I18" s="3"/>
      <c r="J18" s="3"/>
      <c r="K18" s="3"/>
      <c r="L18" s="41"/>
    </row>
    <row r="19" spans="1:12" ht="13.5" thickBot="1" x14ac:dyDescent="0.25">
      <c r="A19" s="32" t="s">
        <v>59</v>
      </c>
      <c r="B19" s="33"/>
      <c r="C19" s="33"/>
      <c r="D19" s="33"/>
      <c r="E19" s="35">
        <f>MIN(I7:I14)</f>
        <v>0.56812499999999999</v>
      </c>
      <c r="F19" s="40"/>
      <c r="G19" s="3"/>
      <c r="H19" s="3"/>
      <c r="I19" s="3"/>
      <c r="J19" s="3"/>
      <c r="K19" s="3"/>
      <c r="L19" s="41"/>
    </row>
    <row r="20" spans="1:12" ht="13.5" thickBot="1" x14ac:dyDescent="0.25">
      <c r="A20" s="32" t="s">
        <v>60</v>
      </c>
      <c r="B20" s="33"/>
      <c r="C20" s="33"/>
      <c r="D20" s="34"/>
      <c r="E20" s="45">
        <f>D14+J14</f>
        <v>16.0975</v>
      </c>
      <c r="F20" s="40"/>
      <c r="G20" s="3"/>
      <c r="H20" s="3"/>
      <c r="I20" s="3"/>
      <c r="J20" s="3"/>
      <c r="K20" s="3"/>
      <c r="L20" s="41"/>
    </row>
    <row r="21" spans="1:12" ht="13.5" thickBot="1" x14ac:dyDescent="0.25">
      <c r="A21" s="32" t="s">
        <v>61</v>
      </c>
      <c r="B21" s="33"/>
      <c r="C21" s="33"/>
      <c r="D21" s="34"/>
      <c r="E21" s="45">
        <f>AVERAGE((F7:F14),(I7:I14))</f>
        <v>33.073554687500007</v>
      </c>
      <c r="F21" s="40"/>
      <c r="G21" s="3"/>
      <c r="H21" s="3"/>
      <c r="I21" s="3"/>
      <c r="J21" s="3"/>
      <c r="K21" s="3"/>
      <c r="L21" s="41"/>
    </row>
    <row r="22" spans="1:12" ht="13.5" thickBot="1" x14ac:dyDescent="0.25">
      <c r="A22" s="32" t="s">
        <v>62</v>
      </c>
      <c r="B22" s="33"/>
      <c r="C22" s="33"/>
      <c r="D22" s="34"/>
      <c r="E22" s="45">
        <f>MAX((H7:H14),(E7:E14))</f>
        <v>67.5</v>
      </c>
      <c r="F22" s="40"/>
      <c r="G22" s="3"/>
      <c r="H22" s="3"/>
      <c r="I22" s="3"/>
      <c r="J22" s="3"/>
      <c r="K22" s="3"/>
      <c r="L22" s="41"/>
    </row>
    <row r="23" spans="1:12" ht="13.5" thickBot="1" x14ac:dyDescent="0.25">
      <c r="A23" s="32" t="s">
        <v>63</v>
      </c>
      <c r="B23" s="33"/>
      <c r="C23" s="33"/>
      <c r="D23" s="34"/>
      <c r="E23" s="36">
        <v>8</v>
      </c>
      <c r="F23" s="42"/>
      <c r="G23" s="43"/>
      <c r="H23" s="43"/>
      <c r="I23" s="43"/>
      <c r="J23" s="43"/>
      <c r="K23" s="43"/>
      <c r="L23" s="44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22.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4:W62"/>
  <sheetViews>
    <sheetView tabSelected="1" topLeftCell="B1" workbookViewId="0">
      <selection activeCell="W70" sqref="W70"/>
    </sheetView>
  </sheetViews>
  <sheetFormatPr baseColWidth="10" defaultRowHeight="12.75" x14ac:dyDescent="0.2"/>
  <cols>
    <col min="18" max="18" width="15" customWidth="1"/>
    <col min="23" max="23" width="13.5703125" customWidth="1"/>
  </cols>
  <sheetData>
    <row r="24" spans="3:8" x14ac:dyDescent="0.2">
      <c r="C24" s="56" t="b">
        <v>1</v>
      </c>
      <c r="H24" s="56" t="b">
        <v>0</v>
      </c>
    </row>
    <row r="25" spans="3:8" x14ac:dyDescent="0.2">
      <c r="C25" s="55">
        <v>0.18</v>
      </c>
      <c r="H25" s="55">
        <v>0.14000000000000001</v>
      </c>
    </row>
    <row r="43" spans="11:16" x14ac:dyDescent="0.2">
      <c r="K43" s="56" t="b">
        <v>1</v>
      </c>
      <c r="P43" s="56" t="b">
        <v>0</v>
      </c>
    </row>
    <row r="44" spans="11:16" x14ac:dyDescent="0.2">
      <c r="K44" s="55">
        <v>0.12</v>
      </c>
      <c r="P44" s="55">
        <v>0.09</v>
      </c>
    </row>
    <row r="61" spans="18:23" x14ac:dyDescent="0.2">
      <c r="R61" s="56" t="s">
        <v>67</v>
      </c>
      <c r="W61" s="56" t="s">
        <v>69</v>
      </c>
    </row>
    <row r="62" spans="18:23" x14ac:dyDescent="0.2">
      <c r="R62" t="s">
        <v>70</v>
      </c>
      <c r="W62" t="s">
        <v>71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312A-04</cp:lastModifiedBy>
  <cp:lastPrinted>2010-06-18T04:45:16Z</cp:lastPrinted>
  <dcterms:created xsi:type="dcterms:W3CDTF">2008-09-22T19:08:41Z</dcterms:created>
  <dcterms:modified xsi:type="dcterms:W3CDTF">2018-11-10T19:08:28Z</dcterms:modified>
</cp:coreProperties>
</file>